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orgando\Downloads\"/>
    </mc:Choice>
  </mc:AlternateContent>
  <xr:revisionPtr revIDLastSave="0" documentId="13_ncr:1_{0166C054-879C-43A5-9A18-49C4702060D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Proprosal Timeline" sheetId="2" r:id="rId1"/>
  </sheets>
  <definedNames>
    <definedName name="_xlnm.Print_Area" localSheetId="0">'Proprosal Timeline'!$A$4:$G$29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C6" i="2"/>
  <c r="E6" i="2" s="1"/>
  <c r="C17" i="2"/>
  <c r="E17" i="2" s="1"/>
  <c r="E11" i="2"/>
  <c r="C20" i="2"/>
  <c r="E20" i="2" s="1"/>
  <c r="C16" i="2"/>
  <c r="E16" i="2" s="1"/>
  <c r="C19" i="2"/>
  <c r="E19" i="2" s="1"/>
  <c r="C18" i="2"/>
  <c r="E18" i="2" s="1"/>
  <c r="C13" i="2"/>
  <c r="E13" i="2" s="1"/>
  <c r="C15" i="2"/>
  <c r="C12" i="2"/>
  <c r="C7" i="2"/>
  <c r="E7" i="2" s="1"/>
  <c r="C14" i="2"/>
  <c r="E14" i="2" s="1"/>
  <c r="C10" i="2"/>
  <c r="E10" i="2" s="1"/>
  <c r="C9" i="2"/>
  <c r="E9" i="2" s="1"/>
  <c r="F20" i="2" l="1"/>
</calcChain>
</file>

<file path=xl/sharedStrings.xml><?xml version="1.0" encoding="utf-8"?>
<sst xmlns="http://schemas.openxmlformats.org/spreadsheetml/2006/main" count="57" uniqueCount="47">
  <si>
    <t>PI</t>
  </si>
  <si>
    <t>Analyst</t>
  </si>
  <si>
    <t>Final Budget</t>
  </si>
  <si>
    <t>Submit Request for Budget Proposal</t>
  </si>
  <si>
    <t>If Late</t>
  </si>
  <si>
    <t>Read Sponsor Notice</t>
  </si>
  <si>
    <t>Provide Budget Needs</t>
  </si>
  <si>
    <t>First Draft of Budget to PI</t>
  </si>
  <si>
    <t>Create list of items required for proposal submission</t>
  </si>
  <si>
    <t>Create online application folder in PI folder</t>
  </si>
  <si>
    <t>Provide CoPI and Administrative contacts</t>
  </si>
  <si>
    <t>Upload documents to Kuali</t>
  </si>
  <si>
    <t>Upload documents to sponsor portal (Cayuse, Research.gov, etc.)</t>
  </si>
  <si>
    <t>Due</t>
  </si>
  <si>
    <t>Final proposal docs due in sponsor's portal and Kuali</t>
  </si>
  <si>
    <t>PROPOSAL TASKS</t>
  </si>
  <si>
    <t>Final Project Title, Start/End Dates, Budget, Questionnaire in Kuali</t>
  </si>
  <si>
    <t>Resources</t>
  </si>
  <si>
    <t>System</t>
  </si>
  <si>
    <t>Kuali</t>
  </si>
  <si>
    <t>Using data validation and removing errors</t>
  </si>
  <si>
    <t>PI Certification</t>
  </si>
  <si>
    <t>Effort Calculation</t>
  </si>
  <si>
    <t>Cayuse</t>
  </si>
  <si>
    <t>Uploading Documents</t>
  </si>
  <si>
    <t>Launch Kuali proposal, add aggregators, upload RFA to "internal" tab, answer questionnaire, add key personnel effort. Share Kuali link w/PI</t>
  </si>
  <si>
    <t>Launch Proposal in sponsor's portal. Share proposal link with PI</t>
  </si>
  <si>
    <t>2025-2026 UCR Holidays/Administrative Offices  Closed</t>
  </si>
  <si>
    <t>Download Current &amp; Pending</t>
  </si>
  <si>
    <t>Request a budget proposal</t>
  </si>
  <si>
    <t>Uploading Documents in Cayuse</t>
  </si>
  <si>
    <t>Analysts are unable to commit to reading the RFP if it's provided 2 days prior to SPA's due date.</t>
  </si>
  <si>
    <t>Analyst will create list for PI of what is due from CoPIs</t>
  </si>
  <si>
    <t>Final CoPI documents on sponsor templates are due and reviewed</t>
  </si>
  <si>
    <t>Upload subaward documents to sponsor portal</t>
  </si>
  <si>
    <t>Letter of Institutional Commitment (non-UC) or Multi-Campus Agreement (UC)</t>
  </si>
  <si>
    <t>Budget</t>
  </si>
  <si>
    <t>Scope of Work</t>
  </si>
  <si>
    <t>Budget Justification</t>
  </si>
  <si>
    <t>Proposal Soliciation from Sponsor</t>
  </si>
  <si>
    <t>Scope of Work/Abstract</t>
  </si>
  <si>
    <t>Key Personnel Effort</t>
  </si>
  <si>
    <t>Questionnaire Answers (submitted with request for budget proposal form)</t>
  </si>
  <si>
    <t>Miminim documents route Kuali</t>
  </si>
  <si>
    <t>Miminim documents needed for each non-UCR subawards to route Kuali</t>
  </si>
  <si>
    <t>Enter Date Due to Sponsor</t>
  </si>
  <si>
    <t>Date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</si>
</sst>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u/>
      <sz val="1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4" fontId="8" fillId="0" borderId="0" xfId="0" applyNumberFormat="1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6" fillId="0" borderId="0" xfId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1" applyFont="1" applyBorder="1" applyAlignment="1">
      <alignment wrapText="1"/>
    </xf>
    <xf numFmtId="0" fontId="3" fillId="0" borderId="0" xfId="0" applyFont="1" applyAlignment="1">
      <alignment wrapText="1"/>
    </xf>
    <xf numFmtId="14" fontId="4" fillId="0" borderId="1" xfId="0" applyNumberFormat="1" applyFont="1" applyBorder="1" applyAlignment="1">
      <alignment wrapText="1"/>
    </xf>
    <xf numFmtId="14" fontId="3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14" fontId="10" fillId="0" borderId="4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14" fontId="3" fillId="0" borderId="6" xfId="0" applyNumberFormat="1" applyFont="1" applyBorder="1" applyAlignment="1">
      <alignment wrapText="1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4" fontId="3" fillId="0" borderId="0" xfId="0" applyNumberFormat="1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14" fontId="7" fillId="2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m/d/yyyy"/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m/d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5C1EA7-5E7E-4CE2-9A7D-7E0B99607C13}" name="Table1" displayName="Table1" ref="A5:E20" totalsRowShown="0">
  <autoFilter ref="A5:E20" xr:uid="{605C1EA7-5E7E-4CE2-9A7D-7E0B99607C13}"/>
  <sortState xmlns:xlrd2="http://schemas.microsoft.com/office/spreadsheetml/2017/richdata2" ref="A6:E20">
    <sortCondition ref="C5:C20"/>
  </sortState>
  <tableColumns count="5">
    <tableColumn id="1" xr3:uid="{13F50E1A-45A2-4EC7-B30B-5A7FDD0840FE}" name="PI" dataDxfId="6"/>
    <tableColumn id="2" xr3:uid="{765D4474-FA62-4796-9EE7-7FFFF0779F83}" name="Analyst" dataDxfId="5"/>
    <tableColumn id="3" xr3:uid="{F7FAF5A7-D2EE-44A2-B961-E7A4FC2D52A1}" name="Due" dataDxfId="4"/>
    <tableColumn id="5" xr3:uid="{9F3C4FEA-3C2E-4883-9006-28C8E43E8456}" name="Date Completed" dataDxfId="0"/>
    <tableColumn id="4" xr3:uid="{9C24884D-EC47-4955-9039-4D14B6CAA123}" name="If Late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drive.google.com/file/d/1KbF9MNUQcIwCQYrpCHu4Ej7JGBpyDcPa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rms.gle/JxCRAFJuzsZPguiY6" TargetMode="External"/><Relationship Id="rId1" Type="http://schemas.openxmlformats.org/officeDocument/2006/relationships/hyperlink" Target="https://live-ucr-bmpn.pantheonsite.io/proposal-and-award-assistance-0" TargetMode="External"/><Relationship Id="rId6" Type="http://schemas.openxmlformats.org/officeDocument/2006/relationships/hyperlink" Target="https://research.ucr.edu/document/module-7-attaching-documents-cayuse-november-2012" TargetMode="External"/><Relationship Id="rId5" Type="http://schemas.openxmlformats.org/officeDocument/2006/relationships/hyperlink" Target="https://drive.google.com/file/d/1yzD344E7O4-UWVTBKJ0nWNDxRffJv2on/view?usp=sharing" TargetMode="External"/><Relationship Id="rId4" Type="http://schemas.openxmlformats.org/officeDocument/2006/relationships/hyperlink" Target="https://drive.google.com/file/d/1gYr41QfQSH1lNXbwkrmjTQMpyKLCWQ7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tabSelected="1" workbookViewId="0">
      <selection activeCell="E3" sqref="E3"/>
    </sheetView>
  </sheetViews>
  <sheetFormatPr defaultColWidth="9.109375" defaultRowHeight="14.4" x14ac:dyDescent="0.3"/>
  <cols>
    <col min="1" max="1" width="32.6640625" style="11" customWidth="1"/>
    <col min="2" max="2" width="41.5546875" style="11" customWidth="1"/>
    <col min="3" max="3" width="10.44140625" style="13" bestFit="1" customWidth="1"/>
    <col min="4" max="4" width="10.44140625" style="13" customWidth="1"/>
    <col min="5" max="5" width="45.33203125" style="2" customWidth="1"/>
    <col min="6" max="6" width="15.5546875" style="2" customWidth="1"/>
    <col min="7" max="7" width="66" style="2" bestFit="1" customWidth="1"/>
    <col min="8" max="16384" width="9.109375" style="2"/>
  </cols>
  <sheetData>
    <row r="1" spans="1:7" ht="16.2" thickBot="1" x14ac:dyDescent="0.35">
      <c r="A1" s="27">
        <v>46022</v>
      </c>
      <c r="B1" s="14" t="s">
        <v>45</v>
      </c>
    </row>
    <row r="2" spans="1:7" ht="16.2" thickBot="1" x14ac:dyDescent="0.35">
      <c r="A2" s="18">
        <f>WORKDAY(A1,-2,A50:A67)</f>
        <v>46013</v>
      </c>
      <c r="B2" s="19" t="s">
        <v>14</v>
      </c>
      <c r="C2" s="20"/>
      <c r="D2" s="25"/>
    </row>
    <row r="3" spans="1:7" ht="15.6" x14ac:dyDescent="0.3">
      <c r="A3" s="21"/>
      <c r="B3" s="22"/>
    </row>
    <row r="4" spans="1:7" ht="23.4" x14ac:dyDescent="0.45">
      <c r="A4" s="23" t="s">
        <v>15</v>
      </c>
      <c r="B4" s="24"/>
      <c r="C4" s="2"/>
      <c r="D4" s="2"/>
    </row>
    <row r="5" spans="1:7" ht="28.8" x14ac:dyDescent="0.3">
      <c r="A5" s="6" t="s">
        <v>0</v>
      </c>
      <c r="B5" s="7" t="s">
        <v>1</v>
      </c>
      <c r="C5" s="12" t="s">
        <v>13</v>
      </c>
      <c r="D5" s="26" t="s">
        <v>46</v>
      </c>
      <c r="E5" s="4" t="s">
        <v>4</v>
      </c>
    </row>
    <row r="6" spans="1:7" x14ac:dyDescent="0.3">
      <c r="A6" s="8" t="s">
        <v>3</v>
      </c>
      <c r="B6" s="9"/>
      <c r="C6" s="13">
        <f>IF(ISNUMBER($A$1), WORKDAY($A$1, -21, $A$50:$A$67), "")</f>
        <v>45982</v>
      </c>
      <c r="E6" s="2" t="str">
        <f ca="1">IF(AND(ISNUMBER($A$1), ISNUMBER(C6), (C6 - TODAY()) &lt; 19), "PI launches their own Kuali", "")</f>
        <v>PI launches their own Kuali</v>
      </c>
    </row>
    <row r="7" spans="1:7" ht="44.4" x14ac:dyDescent="0.4">
      <c r="A7" s="11" t="s">
        <v>6</v>
      </c>
      <c r="B7" s="9"/>
      <c r="C7" s="13">
        <f>IF(ISNUMBER($A$1), WORKDAY($A$1, -21, $A$50:$A$67), "")</f>
        <v>45982</v>
      </c>
      <c r="E7" s="11" t="str">
        <f ca="1">IF(AND(ISNUMBER($A$1), ISNUMBER(C7), (C7 - TODAY()) &lt; 7), "Notification less than 7 days can result in the inability to provide a budget that aligns with institutional &amp; sponsor policy", "")</f>
        <v>Notification less than 7 days can result in the inability to provide a budget that aligns with institutional &amp; sponsor policy</v>
      </c>
      <c r="F7" s="5"/>
      <c r="G7" s="3"/>
    </row>
    <row r="8" spans="1:7" ht="30" x14ac:dyDescent="0.4">
      <c r="A8" s="11" t="s">
        <v>5</v>
      </c>
      <c r="B8" s="9" t="s">
        <v>5</v>
      </c>
      <c r="E8" s="11" t="s">
        <v>31</v>
      </c>
      <c r="F8" s="5"/>
      <c r="G8" s="3"/>
    </row>
    <row r="9" spans="1:7" ht="44.4" x14ac:dyDescent="0.4">
      <c r="A9" s="10"/>
      <c r="B9" s="9" t="s">
        <v>25</v>
      </c>
      <c r="C9" s="13">
        <f>IF(ISNUMBER($A$1), WORKDAY($A$1, -19, $A$50:$A$67), "")</f>
        <v>45986</v>
      </c>
      <c r="E9" s="2" t="str">
        <f ca="1">IF(AND(ISNUMBER($A$1), ISNUMBER(C9), (C9 - TODAY()) &lt; 19), "PI launches their own Kuali", "")</f>
        <v>PI launches their own Kuali</v>
      </c>
      <c r="F9" s="5"/>
      <c r="G9" s="3"/>
    </row>
    <row r="10" spans="1:7" ht="28.8" x14ac:dyDescent="0.3">
      <c r="A10" s="10"/>
      <c r="B10" s="9" t="s">
        <v>26</v>
      </c>
      <c r="C10" s="13">
        <f>IF(ISNUMBER($A$1), WORKDAY($A$1, -19, $A$50:$A$67), "")</f>
        <v>45986</v>
      </c>
      <c r="E10" s="2" t="str">
        <f ca="1">IF(AND(ISNUMBER($A$1), ISNUMBER(C10), (C10 - TODAY()) &lt; 19), "PI Launches their own proposal", "")</f>
        <v>PI Launches their own proposal</v>
      </c>
    </row>
    <row r="11" spans="1:7" x14ac:dyDescent="0.3">
      <c r="B11" s="9" t="s">
        <v>9</v>
      </c>
      <c r="E11" s="2" t="str">
        <f ca="1">IF(AND(ISNUMBER($A$1), ISNUMBER(C11), (C11 - TODAY()) &lt; 21), "PI", "")</f>
        <v/>
      </c>
    </row>
    <row r="12" spans="1:7" x14ac:dyDescent="0.3">
      <c r="B12" s="9" t="s">
        <v>7</v>
      </c>
      <c r="C12" s="13">
        <f>IF(ISNUMBER($A$1), WORKDAY($A$1, -14, $A$50:$A$67), "")</f>
        <v>45995</v>
      </c>
    </row>
    <row r="13" spans="1:7" ht="28.8" x14ac:dyDescent="0.3">
      <c r="A13" s="11" t="s">
        <v>10</v>
      </c>
      <c r="B13" s="9" t="s">
        <v>32</v>
      </c>
      <c r="C13" s="13">
        <f>IF(ISNUMBER($A$1), WORKDAY($A$1, -14, $A$50:$A$67), "")</f>
        <v>45995</v>
      </c>
      <c r="E13" s="2" t="str">
        <f ca="1">IF(AND(ISNUMBER($A$1), ISNUMBER(C13), (C13 - TODAY()) &lt; 14), "PI creates lists and emails CoPIs", "")</f>
        <v>PI creates lists and emails CoPIs</v>
      </c>
    </row>
    <row r="14" spans="1:7" ht="28.8" x14ac:dyDescent="0.3">
      <c r="B14" s="9" t="s">
        <v>8</v>
      </c>
      <c r="C14" s="13">
        <f>IF(ISNUMBER($A$1), WORKDAY($A$1, -7, $A$50:$A$67), "")</f>
        <v>46006</v>
      </c>
      <c r="E14" s="2" t="str">
        <f ca="1">IF(AND(ISNUMBER($A$1), ISNUMBER(C14), (C14 - TODAY()) &lt; 7), "PI creates list", "")</f>
        <v/>
      </c>
    </row>
    <row r="15" spans="1:7" x14ac:dyDescent="0.3">
      <c r="B15" s="9" t="s">
        <v>2</v>
      </c>
      <c r="C15" s="13">
        <f>IF(ISNUMBER($A$1), WORKDAY($A$1, -7, $A$50:$A$67), "")</f>
        <v>46006</v>
      </c>
    </row>
    <row r="16" spans="1:7" ht="28.8" x14ac:dyDescent="0.3">
      <c r="B16" s="9" t="s">
        <v>33</v>
      </c>
      <c r="C16" s="13">
        <f>IF(ISNUMBER($A$1), WORKDAY($A$1, -7, $A$50:$A$67), "")</f>
        <v>46006</v>
      </c>
      <c r="E16" s="2" t="str">
        <f ca="1">IF(AND(ISNUMBER($A$1), ISNUMBER(C16), (C16 - TODAY()) &lt; 7), "PI reviews and uploads to portal", "")</f>
        <v/>
      </c>
    </row>
    <row r="17" spans="1:6" x14ac:dyDescent="0.3">
      <c r="B17" s="9" t="s">
        <v>34</v>
      </c>
      <c r="C17" s="13">
        <f>IF(ISNUMBER($A$1), WORKDAY($A$1, -3, $A$50:$A$67), "")</f>
        <v>46010</v>
      </c>
      <c r="E17" s="2" t="str">
        <f ca="1">IF(AND(ISNUMBER($A$1), ISNUMBER(C17), (C17 - TODAY()) &lt; 3), "PI uploads subaward documents to portal", "")</f>
        <v/>
      </c>
    </row>
    <row r="18" spans="1:6" x14ac:dyDescent="0.3">
      <c r="B18" s="9" t="s">
        <v>11</v>
      </c>
      <c r="C18" s="13">
        <f>IF(ISNUMBER($A$1), WORKDAY($A$1, -3, $A$50:$A$67), "")</f>
        <v>46010</v>
      </c>
      <c r="E18" s="2" t="str">
        <f ca="1">IF(AND(ISNUMBER($A$1), ISNUMBER(C18), (C18 - TODAY()) &lt; 3), "PI uploads to Kuali on the Internal tab", "")</f>
        <v/>
      </c>
    </row>
    <row r="19" spans="1:6" ht="28.8" x14ac:dyDescent="0.3">
      <c r="B19" s="9" t="s">
        <v>12</v>
      </c>
      <c r="C19" s="13">
        <f>IF(ISNUMBER($A$1), WORKDAY($A$1, -3, $A$50:$A$67), "")</f>
        <v>46010</v>
      </c>
      <c r="E19" s="2" t="str">
        <f ca="1">IF(AND(ISNUMBER($A$1), ISNUMBER(C19), (C19 - TODAY()) &lt; 3), "PI uploads to portal", "")</f>
        <v/>
      </c>
    </row>
    <row r="20" spans="1:6" ht="28.8" x14ac:dyDescent="0.3">
      <c r="A20" s="11" t="s">
        <v>16</v>
      </c>
      <c r="B20" s="9"/>
      <c r="C20" s="13">
        <f>IF(ISNUMBER($A$1), WORKDAY($A$1, -3, $A$50:$A$67), "")</f>
        <v>46010</v>
      </c>
      <c r="E20" s="2" t="str">
        <f ca="1">IF(AND(ISNUMBER($A$1), ISNUMBER(C20), (C20 - TODAY()) &lt; 3), "PI seeks approval from RED to submit late", "")</f>
        <v/>
      </c>
      <c r="F20" s="2" t="str">
        <f>IF(Table1[[#This Row],[Due]]&lt;A1-3,"PI emails Charles Greer approval to submit to SPA late","")</f>
        <v>PI emails Charles Greer approval to submit to SPA late</v>
      </c>
    </row>
    <row r="22" spans="1:6" s="17" customFormat="1" ht="18" x14ac:dyDescent="0.35">
      <c r="A22" s="15" t="s">
        <v>43</v>
      </c>
      <c r="B22" s="16"/>
      <c r="C22" s="15" t="s">
        <v>44</v>
      </c>
      <c r="D22" s="15"/>
    </row>
    <row r="23" spans="1:6" x14ac:dyDescent="0.3">
      <c r="A23" s="2" t="s">
        <v>39</v>
      </c>
      <c r="C23" s="2" t="s">
        <v>35</v>
      </c>
      <c r="D23" s="2"/>
    </row>
    <row r="24" spans="1:6" x14ac:dyDescent="0.3">
      <c r="A24" s="2" t="s">
        <v>40</v>
      </c>
      <c r="C24" s="2" t="s">
        <v>37</v>
      </c>
      <c r="D24" s="2"/>
    </row>
    <row r="25" spans="1:6" x14ac:dyDescent="0.3">
      <c r="A25" s="2" t="s">
        <v>36</v>
      </c>
      <c r="C25" s="2" t="s">
        <v>36</v>
      </c>
      <c r="D25" s="2"/>
    </row>
    <row r="26" spans="1:6" x14ac:dyDescent="0.3">
      <c r="A26" s="2" t="s">
        <v>38</v>
      </c>
      <c r="C26" s="2" t="s">
        <v>38</v>
      </c>
      <c r="D26" s="2"/>
    </row>
    <row r="27" spans="1:6" x14ac:dyDescent="0.3">
      <c r="A27" s="2" t="s">
        <v>41</v>
      </c>
      <c r="B27"/>
      <c r="C27" s="2"/>
      <c r="D27" s="2"/>
    </row>
    <row r="28" spans="1:6" x14ac:dyDescent="0.3">
      <c r="A28" s="2" t="s">
        <v>42</v>
      </c>
      <c r="B28"/>
      <c r="C28" s="2"/>
      <c r="D28" s="2"/>
    </row>
    <row r="31" spans="1:6" s="17" customFormat="1" ht="18" x14ac:dyDescent="0.35">
      <c r="A31" s="15" t="s">
        <v>18</v>
      </c>
      <c r="B31" s="15" t="s">
        <v>17</v>
      </c>
    </row>
    <row r="32" spans="1:6" x14ac:dyDescent="0.3">
      <c r="A32" s="2" t="s">
        <v>19</v>
      </c>
      <c r="B32" s="1" t="s">
        <v>29</v>
      </c>
      <c r="C32" s="2"/>
      <c r="D32" s="2"/>
    </row>
    <row r="33" spans="1:4" x14ac:dyDescent="0.3">
      <c r="A33" s="2" t="s">
        <v>19</v>
      </c>
      <c r="B33" s="1" t="s">
        <v>20</v>
      </c>
      <c r="C33" s="2"/>
      <c r="D33" s="2"/>
    </row>
    <row r="34" spans="1:4" x14ac:dyDescent="0.3">
      <c r="A34" s="2" t="s">
        <v>19</v>
      </c>
      <c r="B34" s="1" t="s">
        <v>21</v>
      </c>
      <c r="C34" s="2"/>
      <c r="D34" s="2"/>
    </row>
    <row r="35" spans="1:4" x14ac:dyDescent="0.3">
      <c r="A35" s="2" t="s">
        <v>19</v>
      </c>
      <c r="B35" s="2" t="s">
        <v>22</v>
      </c>
      <c r="C35" s="2"/>
      <c r="D35" s="2"/>
    </row>
    <row r="36" spans="1:4" x14ac:dyDescent="0.3">
      <c r="A36" s="2" t="s">
        <v>19</v>
      </c>
      <c r="B36" s="2" t="s">
        <v>24</v>
      </c>
      <c r="C36" s="2"/>
      <c r="D36" s="2"/>
    </row>
    <row r="37" spans="1:4" x14ac:dyDescent="0.3">
      <c r="A37" s="2" t="s">
        <v>19</v>
      </c>
      <c r="B37" s="1" t="s">
        <v>28</v>
      </c>
      <c r="C37" s="2"/>
      <c r="D37" s="2"/>
    </row>
    <row r="38" spans="1:4" x14ac:dyDescent="0.3">
      <c r="A38" s="2" t="s">
        <v>23</v>
      </c>
      <c r="B38" s="1" t="s">
        <v>30</v>
      </c>
      <c r="C38" s="2"/>
      <c r="D38" s="2"/>
    </row>
    <row r="39" spans="1:4" x14ac:dyDescent="0.3">
      <c r="A39" s="2" t="s">
        <v>23</v>
      </c>
      <c r="B39" s="2" t="s">
        <v>20</v>
      </c>
      <c r="C39" s="2"/>
      <c r="D39" s="2"/>
    </row>
    <row r="49" spans="1:1" x14ac:dyDescent="0.3">
      <c r="A49" s="2" t="s">
        <v>27</v>
      </c>
    </row>
    <row r="50" spans="1:1" x14ac:dyDescent="0.3">
      <c r="A50" s="13">
        <v>45842</v>
      </c>
    </row>
    <row r="51" spans="1:1" x14ac:dyDescent="0.3">
      <c r="A51" s="13">
        <v>45972</v>
      </c>
    </row>
    <row r="52" spans="1:1" x14ac:dyDescent="0.3">
      <c r="A52" s="13">
        <v>45988</v>
      </c>
    </row>
    <row r="53" spans="1:1" x14ac:dyDescent="0.3">
      <c r="A53" s="13">
        <v>45989</v>
      </c>
    </row>
    <row r="54" spans="1:1" x14ac:dyDescent="0.3">
      <c r="A54" s="13">
        <v>46015</v>
      </c>
    </row>
    <row r="55" spans="1:1" x14ac:dyDescent="0.3">
      <c r="A55" s="13">
        <v>46016</v>
      </c>
    </row>
    <row r="56" spans="1:1" x14ac:dyDescent="0.3">
      <c r="A56" s="13">
        <v>46017</v>
      </c>
    </row>
    <row r="57" spans="1:1" x14ac:dyDescent="0.3">
      <c r="A57" s="13">
        <v>46018</v>
      </c>
    </row>
    <row r="58" spans="1:1" x14ac:dyDescent="0.3">
      <c r="A58" s="13">
        <v>46019</v>
      </c>
    </row>
    <row r="59" spans="1:1" x14ac:dyDescent="0.3">
      <c r="A59" s="13">
        <v>46020</v>
      </c>
    </row>
    <row r="60" spans="1:1" x14ac:dyDescent="0.3">
      <c r="A60" s="13">
        <v>46021</v>
      </c>
    </row>
    <row r="61" spans="1:1" x14ac:dyDescent="0.3">
      <c r="A61" s="13">
        <v>46022</v>
      </c>
    </row>
    <row r="62" spans="1:1" x14ac:dyDescent="0.3">
      <c r="A62" s="13">
        <v>46023</v>
      </c>
    </row>
    <row r="63" spans="1:1" x14ac:dyDescent="0.3">
      <c r="A63" s="13">
        <v>46041</v>
      </c>
    </row>
    <row r="64" spans="1:1" x14ac:dyDescent="0.3">
      <c r="A64" s="13">
        <v>46069</v>
      </c>
    </row>
    <row r="65" spans="1:1" x14ac:dyDescent="0.3">
      <c r="A65" s="13">
        <v>46108</v>
      </c>
    </row>
    <row r="66" spans="1:1" x14ac:dyDescent="0.3">
      <c r="A66" s="13">
        <v>46167</v>
      </c>
    </row>
    <row r="67" spans="1:1" x14ac:dyDescent="0.3">
      <c r="A67" s="13">
        <v>46192</v>
      </c>
    </row>
  </sheetData>
  <mergeCells count="1">
    <mergeCell ref="A4:B4"/>
  </mergeCells>
  <conditionalFormatting sqref="C23:D26">
    <cfRule type="containsText" dxfId="2" priority="1" operator="containsText" text="PI">
      <formula>NOT(ISERROR(SEARCH("PI",C23)))</formula>
    </cfRule>
  </conditionalFormatting>
  <conditionalFormatting sqref="E5:E21 A23:A28 E30 A31:A39 E40:E1048576">
    <cfRule type="containsText" dxfId="1" priority="3" operator="containsText" text="PI">
      <formula>NOT(ISERROR(SEARCH("PI",A5)))</formula>
    </cfRule>
  </conditionalFormatting>
  <hyperlinks>
    <hyperlink ref="A6" r:id="rId1" location="proposal-submission" xr:uid="{8746037A-2FF6-4D9F-BA55-A3E0876189A8}"/>
    <hyperlink ref="B32" r:id="rId2" xr:uid="{972F5C07-09F9-4948-9A9A-98435959F1B5}"/>
    <hyperlink ref="B33" r:id="rId3" xr:uid="{E6549755-F33C-416D-B8EB-BD39F74188C5}"/>
    <hyperlink ref="B37" r:id="rId4" xr:uid="{B1264B69-0F8B-4FD9-B022-909C4DBC6FDB}"/>
    <hyperlink ref="B34" r:id="rId5" xr:uid="{96EE2BD4-A84C-4AB3-AC4E-56A339619423}"/>
    <hyperlink ref="B38" r:id="rId6" display="Uploading Documents" xr:uid="{2D83BAF7-AE53-4DAC-8009-5C441A6A15FA}"/>
  </hyperlinks>
  <pageMargins left="0.25" right="0.25" top="0.75" bottom="0.75" header="0.3" footer="0.3"/>
  <pageSetup scale="64" orientation="landscape" horizontalDpi="1200" verticalDpi="1200" r:id="rId7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2F9A151216540BB2A297FAE8C8FFE" ma:contentTypeVersion="20" ma:contentTypeDescription="Create a new document." ma:contentTypeScope="" ma:versionID="d879b07457e3285a6b5cb544702e7ed0">
  <xsd:schema xmlns:xsd="http://www.w3.org/2001/XMLSchema" xmlns:xs="http://www.w3.org/2001/XMLSchema" xmlns:p="http://schemas.microsoft.com/office/2006/metadata/properties" xmlns:ns2="6e2a14ee-5b1b-4115-95ff-4e1cc219c5ef" xmlns:ns3="874e2b3a-f827-4660-8625-89350f30ed00" targetNamespace="http://schemas.microsoft.com/office/2006/metadata/properties" ma:root="true" ma:fieldsID="80ca355b105e7dd064eb85bd67765007" ns2:_="" ns3:_="">
    <xsd:import namespace="6e2a14ee-5b1b-4115-95ff-4e1cc219c5ef"/>
    <xsd:import namespace="874e2b3a-f827-4660-8625-89350f30e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Date" minOccurs="0"/>
                <xsd:element ref="ns2:Comment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14ee-5b1b-4115-95ff-4e1cc219c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ropdown" ma:internalName="Date">
      <xsd:simpleType>
        <xsd:restriction base="dms:Text">
          <xsd:maxLength value="255"/>
        </xsd:restriction>
      </xsd:simpleType>
    </xsd:element>
    <xsd:element name="Comments" ma:index="24" nillable="true" ma:displayName="Comments" ma:description="Description of version" ma:format="Dropdown" ma:internalName="Comments">
      <xsd:simpleType>
        <xsd:restriction base="dms:Text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e2b3a-f827-4660-8625-89350f30e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6e2a14ee-5b1b-4115-95ff-4e1cc219c5ef" xsi:nil="true"/>
    <Comments xmlns="6e2a14ee-5b1b-4115-95ff-4e1cc219c5ef" xsi:nil="true"/>
    <lcf76f155ced4ddcb4097134ff3c332f xmlns="6e2a14ee-5b1b-4115-95ff-4e1cc219c5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9CFC04-38A8-4E4C-831D-260453B5B4CF}"/>
</file>

<file path=customXml/itemProps2.xml><?xml version="1.0" encoding="utf-8"?>
<ds:datastoreItem xmlns:ds="http://schemas.openxmlformats.org/officeDocument/2006/customXml" ds:itemID="{838EDDD6-2B82-491C-895C-C69742F0F4A9}"/>
</file>

<file path=customXml/itemProps3.xml><?xml version="1.0" encoding="utf-8"?>
<ds:datastoreItem xmlns:ds="http://schemas.openxmlformats.org/officeDocument/2006/customXml" ds:itemID="{13247CFC-2120-4261-B159-53E97436FF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Proprosal Timeline</vt:lpstr>
      <vt:lpstr>'Proprosal Timeline'!Print_Area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Brown</dc:creator>
  <cp:lastModifiedBy>Christine Morgando</cp:lastModifiedBy>
  <cp:lastPrinted>2025-11-19T18:34:38Z</cp:lastPrinted>
  <dcterms:created xsi:type="dcterms:W3CDTF">2025-11-04T16:56:46Z</dcterms:created>
  <dcterms:modified xsi:type="dcterms:W3CDTF">2025-11-24T17:15:22Z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0x010100A2A2F9A151216540BB2A297FAE8C8FFE</vt:lpwstr>
  </property>
</Properties>
</file>